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X:\Daniëlle\Exsion\Prijzen\2021\"/>
    </mc:Choice>
  </mc:AlternateContent>
  <xr:revisionPtr revIDLastSave="0" documentId="8_{06B375F5-8DB6-4C4A-8B59-7BD4D1839B5F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Partnertarieven(VERBERGEN)" sheetId="28" state="veryHidden" r:id="rId1"/>
    <sheet name="Prijzen" sheetId="27" r:id="rId2"/>
  </sheets>
  <definedNames>
    <definedName name="_xlnm.Print_Area" localSheetId="1">Prijzen!$B$1:$IS$36</definedName>
    <definedName name="Consultancy">'Partnertarieven(VERBERGEN)'!$C$7</definedName>
    <definedName name="Contact">'Partnertarieven(VERBERGEN)'!$D$11</definedName>
    <definedName name="Installatie">'Partnertarieven(VERBERGEN)'!$C$3</definedName>
    <definedName name="OPEN">'Partnertarieven(VERBERGEN)'!$C$9</definedName>
    <definedName name="Training">'Partnertarieven(VERBERGEN)'!$C$5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27" l="1"/>
  <c r="I15" i="27" l="1"/>
  <c r="A1" i="27" l="1"/>
  <c r="B36" i="27"/>
  <c r="I16" i="27"/>
  <c r="I17" i="27" s="1"/>
  <c r="A2" i="27"/>
  <c r="I22" i="27"/>
  <c r="IS30" i="27"/>
  <c r="I19" i="27" l="1"/>
  <c r="B20" i="27"/>
  <c r="I9" i="27"/>
  <c r="I12" i="27" s="1"/>
  <c r="I18" i="27" s="1"/>
  <c r="I20" i="27"/>
  <c r="H9" i="27"/>
  <c r="IS6" i="27"/>
  <c r="I23" i="27" l="1"/>
</calcChain>
</file>

<file path=xl/sharedStrings.xml><?xml version="1.0" encoding="utf-8"?>
<sst xmlns="http://schemas.openxmlformats.org/spreadsheetml/2006/main" count="72" uniqueCount="63">
  <si>
    <t>Contactpersoon</t>
  </si>
  <si>
    <t>Adres</t>
  </si>
  <si>
    <t>Organisatie</t>
  </si>
  <si>
    <t>PC-Plaats</t>
  </si>
  <si>
    <t xml:space="preserve">♦ </t>
  </si>
  <si>
    <t>100+</t>
  </si>
  <si>
    <t>Licentiebedrag</t>
  </si>
  <si>
    <t>Licentiegroep</t>
  </si>
  <si>
    <t>LICENTIE</t>
  </si>
  <si>
    <t>DIENSTEN</t>
  </si>
  <si>
    <t>Aantal gebruikers</t>
  </si>
  <si>
    <t>Totaal licentie -  eenmalig</t>
  </si>
  <si>
    <t>Totaal diensten - eenmalig</t>
  </si>
  <si>
    <t>♦</t>
  </si>
  <si>
    <t>Totaal per maand</t>
  </si>
  <si>
    <t>Opmerkingen</t>
  </si>
  <si>
    <t>Algemene consultancy op locatie per dag</t>
  </si>
  <si>
    <t>Na ondertekening kunt u dit document gebruiken voor het bevestigen van uw opdracht.</t>
  </si>
  <si>
    <t>Contactgegevens:</t>
  </si>
  <si>
    <t>Kies licentie(groep)</t>
  </si>
  <si>
    <t>Helpdeskabonnement</t>
  </si>
  <si>
    <t>Onderhoudsabonnement nieuwe versies</t>
  </si>
  <si>
    <t>Training op locatie</t>
  </si>
  <si>
    <t>Consultancy op locatie</t>
  </si>
  <si>
    <t>Contactgegevens</t>
  </si>
  <si>
    <t>Tarief in €</t>
  </si>
  <si>
    <t>Partnertarieven</t>
  </si>
  <si>
    <t>die  zelfstandig rapportages kunnen samenstellen, aanpassen of verversen.</t>
  </si>
  <si>
    <t>Het onderhoud in het eerste jaar is verplicht.</t>
  </si>
  <si>
    <t>N</t>
  </si>
  <si>
    <t>Installatie Exsion op locatie</t>
  </si>
  <si>
    <t xml:space="preserve">De keuze van de licentie(groep) bepaalt het aantal benoemde Exsion gebruikers </t>
  </si>
  <si>
    <t>HB Software tarief</t>
  </si>
  <si>
    <t>HB Software b.v., Groen van Prinsterersingel 47 - 2805 TD Gouda, tel 0182-580411 mailadres: office@hbsoftware.nl.</t>
  </si>
  <si>
    <t>MET DIT EXSION TARIEVENMODEL KUNT U ZELF DE GEWENSTE EXSION CONFIGURATIE SAMENSTELLEN</t>
  </si>
  <si>
    <t>MUTEER HIERVOOR DE GROENE CELLEN</t>
  </si>
  <si>
    <t>Open training</t>
  </si>
  <si>
    <t>J</t>
  </si>
  <si>
    <t>AVG EN AANVULLENDE INFORMATIE</t>
  </si>
  <si>
    <t>Installatie en mapping</t>
  </si>
  <si>
    <t>Voor meerdere databases dienen meerdere licenties te worden aangeschaft.</t>
  </si>
  <si>
    <t>aan de beheerder.</t>
  </si>
  <si>
    <t>De installatie omvat het operationeel opleveren van Exsion in Windows omgeving en het aanleren van de mapping</t>
  </si>
  <si>
    <t>Onderhoud en helpdesk worden per 12 maanden vooruit gefactureerd.</t>
  </si>
  <si>
    <t>Indien gebruik gemaakt wordt van een taakscheduler of ander distributie mechanisme dan wordt naast de licentie</t>
  </si>
  <si>
    <t xml:space="preserve">Euro 5000,-- in rekening gebracht ongeacht het aantal gebruikers hierover is ook een onderhoudsvergoeding </t>
  </si>
  <si>
    <t>verschuldigd.</t>
  </si>
  <si>
    <t xml:space="preserve">Reporting app voor ontsluiting van Microsoft SQL databases in Excel. </t>
  </si>
  <si>
    <t>1 maand voor het verstrijken voor de onderhoudsperiode kan er opgezegd worden.</t>
  </si>
  <si>
    <t>Drie maanden na installatie wordt dit bedrag met 25% van de oude licentiegroep verhoogd.</t>
  </si>
  <si>
    <t>Groep 1</t>
  </si>
  <si>
    <t>(950)</t>
  </si>
  <si>
    <t>(1345)</t>
  </si>
  <si>
    <t>(1153)</t>
  </si>
  <si>
    <t>(580)</t>
  </si>
  <si>
    <t>HB Software gebruikt het email adres van de gebruiker om een nieuwsbrief te versturen. Met het ondertekenen van dit opdrachtformulier geeft u hier toestemming voor. De gebruiker kan via office@hbsoftware.nl de nieuwsbrief opzeggen.</t>
  </si>
  <si>
    <t>Op de levering van software en diensten zijn de algemene voorwaarden van toepassing van HB Software gedeponeerd bij de kamer van koophandel.</t>
  </si>
  <si>
    <t>De van Toepassing zijnde EULA is te vinden op www.exsion.nl</t>
  </si>
  <si>
    <t>tussen de gekozen licentiegroep.</t>
  </si>
  <si>
    <t>Het jaarlijks onderhoudsabonnement voorziet in upgrades en nieuwe versies van Exsion software.</t>
  </si>
  <si>
    <r>
      <t>Helpdeskabonnement is voor ondersteuning tijdens kantooruren via telefoon, mail en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Exsion website.</t>
    </r>
  </si>
  <si>
    <t>Voor helpdesk ondersteuning kunnen maximaal twee contactpersonen contact opnemen.</t>
  </si>
  <si>
    <t>Alle genoemde bedragen zijn in Euro's exclusief BTW. Betaling: 100% bij levering. Aan dit model kunnen geen rechten worden ontleend. De prijzen zijn geldig tot en met 31-12-2021.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</si>
</sst>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26"/>
      <name val="Clear Sans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44"/>
      </right>
      <top style="medium">
        <color indexed="6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medium">
        <color indexed="64"/>
      </top>
      <bottom style="thin">
        <color indexed="4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44"/>
      </right>
      <top style="thin">
        <color indexed="44"/>
      </top>
      <bottom style="medium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44"/>
      </bottom>
      <diagonal/>
    </border>
    <border>
      <left style="medium">
        <color indexed="64"/>
      </left>
      <right style="medium">
        <color indexed="64"/>
      </right>
      <top/>
      <bottom style="thin">
        <color indexed="44"/>
      </bottom>
      <diagonal/>
    </border>
    <border>
      <left style="thin">
        <color indexed="44"/>
      </left>
      <right/>
      <top style="medium">
        <color indexed="6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44"/>
      </bottom>
      <diagonal/>
    </border>
    <border>
      <left/>
      <right style="medium">
        <color indexed="64"/>
      </right>
      <top style="thin">
        <color indexed="44"/>
      </top>
      <bottom style="thin">
        <color indexed="4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3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3" fillId="2" borderId="0" xfId="0" applyFont="1" applyFill="1" applyBorder="1" applyProtection="1">
      <protection hidden="1"/>
    </xf>
    <xf numFmtId="0" fontId="4" fillId="2" borderId="1" xfId="0" applyFont="1" applyFill="1" applyBorder="1" applyProtection="1">
      <protection hidden="1"/>
    </xf>
    <xf numFmtId="0" fontId="4" fillId="2" borderId="2" xfId="0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0" fontId="4" fillId="2" borderId="4" xfId="0" applyFont="1" applyFill="1" applyBorder="1" applyProtection="1">
      <protection hidden="1"/>
    </xf>
    <xf numFmtId="0" fontId="4" fillId="2" borderId="5" xfId="0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  <xf numFmtId="0" fontId="5" fillId="2" borderId="0" xfId="0" applyFont="1" applyFill="1" applyProtection="1">
      <protection hidden="1"/>
    </xf>
    <xf numFmtId="3" fontId="6" fillId="2" borderId="0" xfId="1" quotePrefix="1" applyNumberFormat="1" applyFont="1" applyFill="1" applyBorder="1" applyAlignment="1" applyProtection="1">
      <alignment horizontal="right"/>
      <protection hidden="1"/>
    </xf>
    <xf numFmtId="0" fontId="7" fillId="2" borderId="0" xfId="0" applyFont="1" applyFill="1" applyBorder="1" applyProtection="1">
      <protection hidden="1"/>
    </xf>
    <xf numFmtId="0" fontId="7" fillId="2" borderId="0" xfId="0" applyFont="1" applyFill="1" applyProtection="1"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3" fillId="2" borderId="7" xfId="0" applyFont="1" applyFill="1" applyBorder="1" applyAlignment="1" applyProtection="1">
      <alignment horizontal="right"/>
      <protection hidden="1"/>
    </xf>
    <xf numFmtId="3" fontId="3" fillId="2" borderId="8" xfId="1" applyNumberFormat="1" applyFont="1" applyFill="1" applyBorder="1" applyAlignment="1" applyProtection="1">
      <alignment horizontal="right"/>
      <protection hidden="1"/>
    </xf>
    <xf numFmtId="0" fontId="3" fillId="2" borderId="8" xfId="0" applyFont="1" applyFill="1" applyBorder="1" applyAlignment="1" applyProtection="1">
      <alignment horizontal="right"/>
      <protection hidden="1"/>
    </xf>
    <xf numFmtId="0" fontId="3" fillId="2" borderId="9" xfId="0" applyFont="1" applyFill="1" applyBorder="1" applyAlignment="1" applyProtection="1">
      <alignment horizontal="left"/>
      <protection hidden="1"/>
    </xf>
    <xf numFmtId="0" fontId="4" fillId="2" borderId="10" xfId="0" applyFont="1" applyFill="1" applyBorder="1" applyAlignment="1" applyProtection="1">
      <alignment horizontal="right"/>
      <protection hidden="1"/>
    </xf>
    <xf numFmtId="3" fontId="4" fillId="2" borderId="11" xfId="1" applyNumberFormat="1" applyFont="1" applyFill="1" applyBorder="1" applyAlignment="1" applyProtection="1">
      <alignment horizontal="right"/>
      <protection hidden="1"/>
    </xf>
    <xf numFmtId="0" fontId="4" fillId="2" borderId="9" xfId="0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0" fontId="4" fillId="2" borderId="12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left"/>
      <protection hidden="1"/>
    </xf>
    <xf numFmtId="3" fontId="4" fillId="2" borderId="13" xfId="1" applyNumberFormat="1" applyFont="1" applyFill="1" applyBorder="1" applyAlignment="1" applyProtection="1">
      <alignment horizontal="right"/>
      <protection hidden="1"/>
    </xf>
    <xf numFmtId="3" fontId="4" fillId="2" borderId="14" xfId="1" applyNumberFormat="1" applyFont="1" applyFill="1" applyBorder="1" applyAlignment="1" applyProtection="1">
      <alignment horizontal="right"/>
      <protection hidden="1"/>
    </xf>
    <xf numFmtId="0" fontId="4" fillId="2" borderId="0" xfId="0" applyFont="1" applyFill="1" applyBorder="1" applyProtection="1">
      <protection hidden="1"/>
    </xf>
    <xf numFmtId="0" fontId="3" fillId="2" borderId="1" xfId="0" applyFont="1" applyFill="1" applyBorder="1" applyProtection="1">
      <protection hidden="1"/>
    </xf>
    <xf numFmtId="0" fontId="3" fillId="2" borderId="9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3" fillId="2" borderId="15" xfId="0" applyFont="1" applyFill="1" applyBorder="1" applyProtection="1">
      <protection hidden="1"/>
    </xf>
    <xf numFmtId="0" fontId="4" fillId="2" borderId="9" xfId="0" applyFont="1" applyFill="1" applyBorder="1" applyProtection="1">
      <protection hidden="1"/>
    </xf>
    <xf numFmtId="0" fontId="3" fillId="2" borderId="16" xfId="0" applyFont="1" applyFill="1" applyBorder="1" applyAlignment="1" applyProtection="1">
      <alignment horizontal="right"/>
      <protection hidden="1"/>
    </xf>
    <xf numFmtId="0" fontId="4" fillId="2" borderId="6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3" fillId="2" borderId="12" xfId="0" applyFont="1" applyFill="1" applyBorder="1" applyProtection="1">
      <protection hidden="1"/>
    </xf>
    <xf numFmtId="0" fontId="3" fillId="2" borderId="5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right"/>
      <protection hidden="1"/>
    </xf>
    <xf numFmtId="0" fontId="0" fillId="2" borderId="0" xfId="0" applyFill="1" applyBorder="1" applyProtection="1">
      <protection hidden="1"/>
    </xf>
    <xf numFmtId="0" fontId="3" fillId="2" borderId="17" xfId="0" applyFont="1" applyFill="1" applyBorder="1" applyProtection="1">
      <protection hidden="1"/>
    </xf>
    <xf numFmtId="0" fontId="3" fillId="2" borderId="16" xfId="0" applyFont="1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3" fontId="3" fillId="0" borderId="17" xfId="0" applyNumberFormat="1" applyFont="1" applyFill="1" applyBorder="1" applyProtection="1">
      <protection hidden="1"/>
    </xf>
    <xf numFmtId="0" fontId="4" fillId="2" borderId="4" xfId="0" applyFont="1" applyFill="1" applyBorder="1" applyAlignment="1" applyProtection="1">
      <alignment horizontal="right"/>
      <protection hidden="1"/>
    </xf>
    <xf numFmtId="4" fontId="4" fillId="2" borderId="18" xfId="0" applyNumberFormat="1" applyFont="1" applyFill="1" applyBorder="1" applyAlignment="1" applyProtection="1">
      <alignment horizontal="right"/>
      <protection hidden="1"/>
    </xf>
    <xf numFmtId="4" fontId="4" fillId="2" borderId="19" xfId="0" applyNumberFormat="1" applyFont="1" applyFill="1" applyBorder="1" applyAlignment="1" applyProtection="1">
      <alignment horizontal="right"/>
      <protection hidden="1"/>
    </xf>
    <xf numFmtId="0" fontId="4" fillId="2" borderId="12" xfId="0" applyFont="1" applyFill="1" applyBorder="1" applyAlignment="1" applyProtection="1">
      <alignment horizontal="right"/>
      <protection hidden="1"/>
    </xf>
    <xf numFmtId="0" fontId="4" fillId="2" borderId="6" xfId="0" applyFont="1" applyFill="1" applyBorder="1" applyAlignment="1" applyProtection="1">
      <alignment horizontal="right"/>
      <protection hidden="1"/>
    </xf>
    <xf numFmtId="0" fontId="3" fillId="2" borderId="20" xfId="0" applyFont="1" applyFill="1" applyBorder="1" applyAlignment="1" applyProtection="1">
      <alignment horizontal="right"/>
      <protection hidden="1"/>
    </xf>
    <xf numFmtId="0" fontId="4" fillId="2" borderId="21" xfId="1" applyNumberFormat="1" applyFont="1" applyFill="1" applyBorder="1" applyAlignment="1" applyProtection="1">
      <alignment horizontal="right"/>
      <protection hidden="1"/>
    </xf>
    <xf numFmtId="3" fontId="4" fillId="2" borderId="22" xfId="1" applyNumberFormat="1" applyFont="1" applyFill="1" applyBorder="1" applyAlignment="1" applyProtection="1">
      <alignment horizontal="right"/>
      <protection hidden="1"/>
    </xf>
    <xf numFmtId="3" fontId="4" fillId="2" borderId="9" xfId="1" quotePrefix="1" applyNumberFormat="1" applyFont="1" applyFill="1" applyBorder="1" applyAlignment="1" applyProtection="1">
      <alignment horizontal="right"/>
      <protection hidden="1"/>
    </xf>
    <xf numFmtId="3" fontId="4" fillId="2" borderId="4" xfId="1" quotePrefix="1" applyNumberFormat="1" applyFont="1" applyFill="1" applyBorder="1" applyAlignment="1" applyProtection="1">
      <alignment horizontal="right"/>
      <protection hidden="1"/>
    </xf>
    <xf numFmtId="0" fontId="5" fillId="2" borderId="0" xfId="0" applyFont="1" applyFill="1" applyBorder="1" applyProtection="1">
      <protection hidden="1"/>
    </xf>
    <xf numFmtId="0" fontId="4" fillId="0" borderId="9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3" fillId="2" borderId="3" xfId="0" applyFont="1" applyFill="1" applyBorder="1" applyAlignment="1" applyProtection="1">
      <alignment horizontal="right"/>
      <protection hidden="1"/>
    </xf>
    <xf numFmtId="0" fontId="3" fillId="2" borderId="4" xfId="0" applyFont="1" applyFill="1" applyBorder="1" applyAlignment="1" applyProtection="1">
      <protection hidden="1"/>
    </xf>
    <xf numFmtId="0" fontId="0" fillId="3" borderId="0" xfId="0" applyFill="1"/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quotePrefix="1" applyAlignment="1">
      <alignment horizontal="left"/>
    </xf>
    <xf numFmtId="0" fontId="0" fillId="0" borderId="0" xfId="0" quotePrefix="1"/>
    <xf numFmtId="0" fontId="4" fillId="3" borderId="0" xfId="0" applyFont="1" applyFill="1"/>
    <xf numFmtId="0" fontId="4" fillId="0" borderId="0" xfId="0" quotePrefix="1" applyFont="1"/>
    <xf numFmtId="3" fontId="4" fillId="2" borderId="23" xfId="1" quotePrefix="1" applyNumberFormat="1" applyFont="1" applyFill="1" applyBorder="1" applyAlignment="1" applyProtection="1">
      <alignment horizontal="right"/>
      <protection hidden="1"/>
    </xf>
    <xf numFmtId="3" fontId="4" fillId="2" borderId="24" xfId="0" applyNumberFormat="1" applyFont="1" applyFill="1" applyBorder="1" applyAlignment="1" applyProtection="1">
      <alignment horizontal="right"/>
      <protection hidden="1"/>
    </xf>
    <xf numFmtId="3" fontId="4" fillId="2" borderId="12" xfId="0" applyNumberFormat="1" applyFont="1" applyFill="1" applyBorder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 horizontal="right"/>
      <protection hidden="1"/>
    </xf>
    <xf numFmtId="0" fontId="3" fillId="0" borderId="6" xfId="0" applyFont="1" applyFill="1" applyBorder="1" applyAlignment="1" applyProtection="1">
      <alignment horizontal="right"/>
      <protection hidden="1"/>
    </xf>
    <xf numFmtId="0" fontId="9" fillId="4" borderId="25" xfId="0" applyFont="1" applyFill="1" applyBorder="1" applyAlignment="1" applyProtection="1">
      <alignment horizontal="center" vertical="center"/>
      <protection locked="0"/>
    </xf>
    <xf numFmtId="0" fontId="9" fillId="4" borderId="26" xfId="0" applyFont="1" applyFill="1" applyBorder="1" applyAlignment="1" applyProtection="1">
      <alignment horizontal="center" vertical="center"/>
      <protection locked="0"/>
    </xf>
    <xf numFmtId="0" fontId="9" fillId="4" borderId="27" xfId="0" applyFont="1" applyFill="1" applyBorder="1" applyAlignment="1" applyProtection="1">
      <alignment horizontal="center" vertical="center"/>
      <protection locked="0"/>
    </xf>
    <xf numFmtId="3" fontId="3" fillId="5" borderId="15" xfId="0" applyNumberFormat="1" applyFont="1" applyFill="1" applyBorder="1" applyProtection="1">
      <protection hidden="1"/>
    </xf>
    <xf numFmtId="3" fontId="3" fillId="5" borderId="28" xfId="0" applyNumberFormat="1" applyFont="1" applyFill="1" applyBorder="1" applyProtection="1">
      <protection hidden="1"/>
    </xf>
    <xf numFmtId="4" fontId="3" fillId="5" borderId="28" xfId="0" applyNumberFormat="1" applyFont="1" applyFill="1" applyBorder="1" applyProtection="1">
      <protection hidden="1"/>
    </xf>
    <xf numFmtId="3" fontId="4" fillId="2" borderId="28" xfId="1" quotePrefix="1" applyNumberFormat="1" applyFont="1" applyFill="1" applyBorder="1" applyAlignment="1" applyProtection="1">
      <alignment horizontal="right"/>
      <protection hidden="1"/>
    </xf>
    <xf numFmtId="0" fontId="12" fillId="6" borderId="0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right"/>
      <protection hidden="1"/>
    </xf>
    <xf numFmtId="4" fontId="4" fillId="2" borderId="26" xfId="0" applyNumberFormat="1" applyFont="1" applyFill="1" applyBorder="1" applyAlignment="1" applyProtection="1">
      <alignment horizontal="right"/>
      <protection hidden="1"/>
    </xf>
    <xf numFmtId="4" fontId="4" fillId="2" borderId="26" xfId="0" applyNumberFormat="1" applyFont="1" applyFill="1" applyBorder="1" applyProtection="1">
      <protection hidden="1"/>
    </xf>
    <xf numFmtId="0" fontId="0" fillId="0" borderId="0" xfId="0" applyFill="1"/>
    <xf numFmtId="0" fontId="11" fillId="0" borderId="12" xfId="0" applyFont="1" applyBorder="1"/>
    <xf numFmtId="0" fontId="13" fillId="2" borderId="0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4" fillId="2" borderId="12" xfId="0" applyFont="1" applyFill="1" applyBorder="1" applyAlignment="1" applyProtection="1">
      <alignment wrapText="1"/>
      <protection hidden="1"/>
    </xf>
    <xf numFmtId="0" fontId="4" fillId="2" borderId="0" xfId="0" applyFont="1" applyFill="1" applyBorder="1" applyAlignment="1" applyProtection="1">
      <alignment horizontal="center" vertical="top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10" fillId="4" borderId="1" xfId="0" applyNumberFormat="1" applyFont="1" applyFill="1" applyBorder="1" applyAlignment="1" applyProtection="1">
      <alignment vertical="center" wrapText="1"/>
      <protection locked="0"/>
    </xf>
    <xf numFmtId="0" fontId="10" fillId="4" borderId="2" xfId="0" applyFont="1" applyFill="1" applyBorder="1" applyAlignment="1" applyProtection="1">
      <alignment vertical="center" wrapText="1"/>
      <protection locked="0"/>
    </xf>
    <xf numFmtId="0" fontId="10" fillId="4" borderId="3" xfId="0" applyFont="1" applyFill="1" applyBorder="1" applyAlignment="1" applyProtection="1">
      <alignment vertical="center" wrapText="1"/>
      <protection locked="0"/>
    </xf>
    <xf numFmtId="0" fontId="10" fillId="4" borderId="9" xfId="0" applyFont="1" applyFill="1" applyBorder="1" applyAlignment="1" applyProtection="1">
      <alignment vertical="center" wrapText="1"/>
      <protection locked="0"/>
    </xf>
    <xf numFmtId="0" fontId="10" fillId="4" borderId="0" xfId="0" applyFont="1" applyFill="1" applyBorder="1" applyAlignment="1" applyProtection="1">
      <alignment vertical="center" wrapText="1"/>
      <protection locked="0"/>
    </xf>
    <xf numFmtId="0" fontId="10" fillId="4" borderId="12" xfId="0" applyFont="1" applyFill="1" applyBorder="1" applyAlignment="1" applyProtection="1">
      <alignment vertical="center" wrapText="1"/>
      <protection locked="0"/>
    </xf>
    <xf numFmtId="0" fontId="10" fillId="4" borderId="4" xfId="0" applyFont="1" applyFill="1" applyBorder="1" applyAlignment="1" applyProtection="1">
      <alignment vertical="center" wrapText="1"/>
      <protection locked="0"/>
    </xf>
    <xf numFmtId="0" fontId="10" fillId="4" borderId="5" xfId="0" applyFont="1" applyFill="1" applyBorder="1" applyAlignment="1" applyProtection="1">
      <alignment vertical="center" wrapText="1"/>
      <protection locked="0"/>
    </xf>
    <xf numFmtId="0" fontId="10" fillId="4" borderId="6" xfId="0" applyFont="1" applyFill="1" applyBorder="1" applyAlignment="1" applyProtection="1">
      <alignment vertical="center" wrapText="1"/>
      <protection locked="0"/>
    </xf>
    <xf numFmtId="0" fontId="10" fillId="4" borderId="9" xfId="0" applyFont="1" applyFill="1" applyBorder="1" applyAlignment="1" applyProtection="1">
      <alignment vertical="center"/>
      <protection locked="0"/>
    </xf>
    <xf numFmtId="0" fontId="10" fillId="4" borderId="0" xfId="0" applyFont="1" applyFill="1" applyBorder="1" applyAlignment="1" applyProtection="1">
      <alignment vertical="center"/>
      <protection locked="0"/>
    </xf>
    <xf numFmtId="0" fontId="10" fillId="4" borderId="12" xfId="0" applyFont="1" applyFill="1" applyBorder="1" applyAlignment="1" applyProtection="1">
      <alignment vertical="center"/>
      <protection locked="0"/>
    </xf>
    <xf numFmtId="0" fontId="9" fillId="4" borderId="15" xfId="0" applyFont="1" applyFill="1" applyBorder="1" applyAlignment="1" applyProtection="1">
      <alignment horizontal="center" vertical="center"/>
      <protection locked="0"/>
    </xf>
    <xf numFmtId="0" fontId="11" fillId="4" borderId="16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protection hidden="1"/>
    </xf>
    <xf numFmtId="0" fontId="0" fillId="2" borderId="2" xfId="0" applyFill="1" applyBorder="1" applyAlignment="1" applyProtection="1">
      <protection hidden="1"/>
    </xf>
    <xf numFmtId="0" fontId="0" fillId="2" borderId="3" xfId="0" applyFill="1" applyBorder="1" applyAlignment="1" applyProtection="1">
      <protection hidden="1"/>
    </xf>
    <xf numFmtId="0" fontId="10" fillId="4" borderId="1" xfId="0" applyFont="1" applyFill="1" applyBorder="1" applyAlignment="1" applyProtection="1">
      <alignment vertical="center"/>
      <protection locked="0"/>
    </xf>
    <xf numFmtId="0" fontId="10" fillId="4" borderId="2" xfId="0" applyFont="1" applyFill="1" applyBorder="1" applyAlignment="1" applyProtection="1">
      <alignment vertical="center"/>
      <protection locked="0"/>
    </xf>
    <xf numFmtId="0" fontId="10" fillId="4" borderId="3" xfId="0" applyFont="1" applyFill="1" applyBorder="1" applyAlignment="1" applyProtection="1">
      <alignment vertical="center"/>
      <protection locked="0"/>
    </xf>
  </cellXfs>
  <cellStyles count="2">
    <cellStyle name="Komma" xfId="1" builtinId="3"/>
    <cellStyle name="Standaard" xfId="0" builtinId="0"/>
  </cellStyles>
  <dxfs count="6">
    <dxf>
      <font>
        <strike/>
        <condense val="0"/>
        <extend val="0"/>
        <color indexed="9"/>
      </font>
      <fill>
        <patternFill>
          <bgColor indexed="9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148681</xdr:colOff>
      <xdr:row>0</xdr:row>
      <xdr:rowOff>83634</xdr:rowOff>
    </xdr:from>
    <xdr:to>
      <xdr:col>5</xdr:col>
      <xdr:colOff>148682</xdr:colOff>
      <xdr:row>2</xdr:row>
      <xdr:rowOff>55663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224" y="83634"/>
          <a:ext cx="3728690" cy="483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BE0E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BE0E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1:D11"/>
  <sheetViews>
    <sheetView workbookViewId="0">
      <selection activeCell="D11" sqref="D11"/>
    </sheetView>
  </sheetViews>
  <sheetFormatPr defaultRowHeight="13.2" x14ac:dyDescent="0.25"/>
  <cols>
    <col min="1" max="1" width="2" customWidth="1"/>
    <col min="2" max="2" width="25.109375" bestFit="1" customWidth="1"/>
    <col min="4" max="4" width="101.5546875" bestFit="1" customWidth="1"/>
  </cols>
  <sheetData>
    <row r="1" spans="2:4" x14ac:dyDescent="0.25">
      <c r="B1" s="63" t="s">
        <v>26</v>
      </c>
      <c r="C1" s="62" t="s">
        <v>25</v>
      </c>
      <c r="D1" t="s">
        <v>32</v>
      </c>
    </row>
    <row r="3" spans="2:4" x14ac:dyDescent="0.25">
      <c r="B3" t="s">
        <v>30</v>
      </c>
      <c r="C3" s="61">
        <v>950</v>
      </c>
      <c r="D3" s="64" t="s">
        <v>51</v>
      </c>
    </row>
    <row r="5" spans="2:4" x14ac:dyDescent="0.25">
      <c r="B5" t="s">
        <v>22</v>
      </c>
      <c r="C5" s="61">
        <v>1345</v>
      </c>
      <c r="D5" s="65" t="s">
        <v>52</v>
      </c>
    </row>
    <row r="7" spans="2:4" x14ac:dyDescent="0.25">
      <c r="B7" t="s">
        <v>23</v>
      </c>
      <c r="C7" s="61">
        <v>1153</v>
      </c>
      <c r="D7" s="67" t="s">
        <v>53</v>
      </c>
    </row>
    <row r="8" spans="2:4" x14ac:dyDescent="0.25">
      <c r="C8" s="87"/>
      <c r="D8" s="67"/>
    </row>
    <row r="9" spans="2:4" x14ac:dyDescent="0.25">
      <c r="B9" t="s">
        <v>36</v>
      </c>
      <c r="C9" s="61">
        <v>580</v>
      </c>
      <c r="D9" s="67" t="s">
        <v>54</v>
      </c>
    </row>
    <row r="11" spans="2:4" x14ac:dyDescent="0.25">
      <c r="B11" t="s">
        <v>24</v>
      </c>
      <c r="D11" s="66" t="s">
        <v>33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A1:IU88"/>
  <sheetViews>
    <sheetView tabSelected="1" topLeftCell="A19" zoomScaleNormal="100" workbookViewId="0">
      <selection activeCell="C35" sqref="C35"/>
    </sheetView>
  </sheetViews>
  <sheetFormatPr defaultColWidth="0" defaultRowHeight="13.2" zeroHeight="1" x14ac:dyDescent="0.25"/>
  <cols>
    <col min="1" max="1" width="1.5546875" style="2" customWidth="1"/>
    <col min="2" max="2" width="23.5546875" style="1" customWidth="1"/>
    <col min="3" max="8" width="10.6640625" style="2" customWidth="1"/>
    <col min="9" max="9" width="10.6640625" style="3" customWidth="1"/>
    <col min="10" max="10" width="2.6640625" style="27" customWidth="1"/>
    <col min="11" max="214" width="0" style="2" hidden="1" customWidth="1"/>
    <col min="215" max="217" width="9.109375" style="2" hidden="1" customWidth="1"/>
    <col min="218" max="251" width="0" style="2" hidden="1" customWidth="1"/>
    <col min="252" max="252" width="0.109375" style="2" customWidth="1"/>
    <col min="253" max="253" width="102.6640625" style="2" customWidth="1"/>
    <col min="254" max="254" width="0.33203125" style="2" customWidth="1"/>
    <col min="255" max="255" width="39.5546875" style="2" hidden="1" customWidth="1"/>
    <col min="256" max="16384" width="1" style="2" hidden="1"/>
  </cols>
  <sheetData>
    <row r="1" spans="1:253" ht="17.399999999999999" customHeight="1" thickBot="1" x14ac:dyDescent="0.3">
      <c r="A1" s="2">
        <f>IF(LEFT(C9,2)="Ge",1,0)</f>
        <v>0</v>
      </c>
      <c r="G1" s="90"/>
    </row>
    <row r="2" spans="1:253" ht="22.95" customHeight="1" x14ac:dyDescent="0.25">
      <c r="A2" s="12" t="str">
        <f>RIGHT(C9,1)</f>
        <v>1</v>
      </c>
      <c r="B2" s="56"/>
      <c r="C2" s="27"/>
      <c r="D2" s="27"/>
      <c r="E2" s="27"/>
      <c r="F2" s="27"/>
      <c r="G2" s="90"/>
      <c r="H2" s="27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6" t="s">
        <v>34</v>
      </c>
    </row>
    <row r="3" spans="1:253" ht="28.2" customHeight="1" thickBot="1" x14ac:dyDescent="0.95">
      <c r="A3" s="27"/>
      <c r="B3" s="3"/>
      <c r="C3" s="3" t="s">
        <v>47</v>
      </c>
      <c r="D3" s="27"/>
      <c r="E3" s="27"/>
      <c r="F3" s="27"/>
      <c r="H3" s="89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9" t="s">
        <v>35</v>
      </c>
    </row>
    <row r="4" spans="1:253" s="13" customFormat="1" ht="13.5" customHeight="1" thickBot="1" x14ac:dyDescent="0.3">
      <c r="B4" s="10"/>
      <c r="C4" s="11"/>
      <c r="D4" s="11"/>
      <c r="E4" s="11"/>
      <c r="F4" s="11"/>
      <c r="G4" s="11"/>
      <c r="H4" s="11"/>
      <c r="I4" s="11"/>
      <c r="J4" s="12"/>
    </row>
    <row r="5" spans="1:253" ht="20.100000000000001" customHeight="1" x14ac:dyDescent="0.25">
      <c r="B5" s="14" t="s">
        <v>7</v>
      </c>
      <c r="C5" s="15">
        <v>1</v>
      </c>
      <c r="D5" s="16">
        <v>2</v>
      </c>
      <c r="E5" s="17">
        <v>3</v>
      </c>
      <c r="F5" s="17">
        <v>4</v>
      </c>
      <c r="G5" s="17">
        <v>5</v>
      </c>
      <c r="H5" s="17">
        <v>6</v>
      </c>
      <c r="I5" s="51">
        <v>7</v>
      </c>
      <c r="J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6" t="s">
        <v>8</v>
      </c>
    </row>
    <row r="6" spans="1:253" ht="20.100000000000001" customHeight="1" x14ac:dyDescent="0.25">
      <c r="B6" s="18" t="s">
        <v>10</v>
      </c>
      <c r="C6" s="19">
        <v>3</v>
      </c>
      <c r="D6" s="20">
        <v>7</v>
      </c>
      <c r="E6" s="20">
        <v>15</v>
      </c>
      <c r="F6" s="20">
        <v>25</v>
      </c>
      <c r="G6" s="20">
        <v>50</v>
      </c>
      <c r="H6" s="20">
        <v>100</v>
      </c>
      <c r="I6" s="52" t="s">
        <v>5</v>
      </c>
      <c r="J6" s="21" t="s">
        <v>4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3" t="str">
        <f>IF($A$1,"Indien de licentie later wordt uitgebreid naar een licentiegroep, dan betaalt u de licentieprijs behorende bij ","Indien de licentie binnen drie maanden na installatie wordt uitgebreid, dan betaalt u enkel het prijsverschil ")</f>
        <v xml:space="preserve">Indien de licentie binnen drie maanden na installatie wordt uitgebreid, dan betaalt u enkel het prijsverschil </v>
      </c>
    </row>
    <row r="7" spans="1:253" ht="19.5" customHeight="1" thickBot="1" x14ac:dyDescent="0.3">
      <c r="B7" s="24" t="s">
        <v>6</v>
      </c>
      <c r="C7" s="25">
        <v>2250</v>
      </c>
      <c r="D7" s="26">
        <v>3990</v>
      </c>
      <c r="E7" s="26">
        <v>5350</v>
      </c>
      <c r="F7" s="26">
        <v>7140</v>
      </c>
      <c r="G7" s="26">
        <v>8740</v>
      </c>
      <c r="H7" s="26">
        <v>11160</v>
      </c>
      <c r="I7" s="53">
        <v>13460</v>
      </c>
      <c r="J7" s="21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3" t="s">
        <v>58</v>
      </c>
    </row>
    <row r="8" spans="1:253" ht="19.5" customHeight="1" thickBot="1" x14ac:dyDescent="0.3">
      <c r="I8" s="2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3" t="s">
        <v>49</v>
      </c>
    </row>
    <row r="9" spans="1:253" ht="20.100000000000001" customHeight="1" thickBot="1" x14ac:dyDescent="0.3">
      <c r="B9" s="28" t="s">
        <v>19</v>
      </c>
      <c r="C9" s="106" t="s">
        <v>50</v>
      </c>
      <c r="D9" s="107"/>
      <c r="E9" s="5"/>
      <c r="F9" s="5"/>
      <c r="G9" s="5"/>
      <c r="H9" s="59" t="str">
        <f>IF($A$1,"Licentie voor "&amp;$A$2&amp;" gebruiker"&amp;IF($A$2&lt;&gt;"1","s",""),IF($A$2&lt;&gt;"7","Licentie voor maximaal "&amp;CHOOSE($A$2,C6,D6,E6,F6,G6,H6,I6)&amp;" gebruikers","Licentie onbeperkt aantal gebruikers"))</f>
        <v>Licentie voor maximaal 3 gebruikers</v>
      </c>
      <c r="I9" s="79">
        <f>IF($A$1,$A$2*895,CHOOSE($A$2,C7,D7,E7,F7,G7,H7,I7))</f>
        <v>2250</v>
      </c>
      <c r="J9" s="21" t="s">
        <v>4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3" t="s">
        <v>40</v>
      </c>
    </row>
    <row r="10" spans="1:253" s="27" customFormat="1" ht="20.100000000000001" customHeight="1" x14ac:dyDescent="0.25">
      <c r="B10" s="57" t="s">
        <v>31</v>
      </c>
      <c r="C10" s="58"/>
      <c r="H10" s="49"/>
      <c r="I10" s="54"/>
      <c r="J10" s="21" t="s">
        <v>4</v>
      </c>
      <c r="IS10" s="23" t="s">
        <v>44</v>
      </c>
    </row>
    <row r="11" spans="1:253" ht="20.100000000000001" customHeight="1" thickBot="1" x14ac:dyDescent="0.3">
      <c r="B11" s="7" t="s">
        <v>27</v>
      </c>
      <c r="C11" s="8"/>
      <c r="D11" s="8"/>
      <c r="E11" s="8"/>
      <c r="F11" s="8"/>
      <c r="G11" s="8"/>
      <c r="H11" s="50"/>
      <c r="I11" s="55"/>
      <c r="J11" s="21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3" t="s">
        <v>45</v>
      </c>
    </row>
    <row r="12" spans="1:253" ht="19.5" customHeight="1" thickBot="1" x14ac:dyDescent="0.3">
      <c r="B12" s="2"/>
      <c r="E12" s="44"/>
      <c r="F12" s="31" t="s">
        <v>11</v>
      </c>
      <c r="G12" s="42"/>
      <c r="H12" s="33"/>
      <c r="I12" s="76">
        <f>SUM(I9:I11)</f>
        <v>2250</v>
      </c>
      <c r="J12" s="7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34" t="s">
        <v>46</v>
      </c>
    </row>
    <row r="13" spans="1:253" ht="19.5" customHeight="1" thickBot="1" x14ac:dyDescent="0.3">
      <c r="B13" s="2"/>
      <c r="E13" s="27"/>
      <c r="F13" s="1"/>
      <c r="G13" s="42"/>
      <c r="H13" s="71"/>
      <c r="I13" s="45"/>
      <c r="J13" s="22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3"/>
    </row>
    <row r="14" spans="1:253" ht="20.100000000000001" customHeight="1" x14ac:dyDescent="0.25">
      <c r="B14" s="28" t="s">
        <v>39</v>
      </c>
      <c r="C14" s="5"/>
      <c r="D14" s="5"/>
      <c r="E14" s="5"/>
      <c r="F14" s="5"/>
      <c r="G14" s="5"/>
      <c r="H14" s="73">
        <v>1</v>
      </c>
      <c r="I14" s="68">
        <f>H14*Installatie</f>
        <v>950</v>
      </c>
      <c r="J14" s="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6" t="s">
        <v>9</v>
      </c>
    </row>
    <row r="15" spans="1:253" ht="20.100000000000001" customHeight="1" x14ac:dyDescent="0.25">
      <c r="A15" s="27"/>
      <c r="B15" s="29"/>
      <c r="C15" s="27"/>
      <c r="D15" s="27"/>
      <c r="E15" s="27"/>
      <c r="F15" s="27"/>
      <c r="G15" s="27"/>
      <c r="H15" s="74"/>
      <c r="I15" s="69">
        <f>IF(LEFT(H15,1)="O",RIGHT(H15,1)*OPEN,H15*Training)</f>
        <v>0</v>
      </c>
      <c r="J15" s="21" t="s">
        <v>4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3" t="s">
        <v>42</v>
      </c>
    </row>
    <row r="16" spans="1:253" ht="20.100000000000001" customHeight="1" thickBot="1" x14ac:dyDescent="0.3">
      <c r="A16" s="27"/>
      <c r="B16" s="29" t="s">
        <v>16</v>
      </c>
      <c r="C16" s="27"/>
      <c r="D16" s="27"/>
      <c r="E16" s="27"/>
      <c r="F16" s="27"/>
      <c r="G16" s="27"/>
      <c r="H16" s="75">
        <v>0</v>
      </c>
      <c r="I16" s="70">
        <f>H16*Consultancy</f>
        <v>0</v>
      </c>
      <c r="J16" s="21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3" t="s">
        <v>41</v>
      </c>
    </row>
    <row r="17" spans="1:253" ht="20.100000000000001" customHeight="1" thickBot="1" x14ac:dyDescent="0.3">
      <c r="A17" s="27"/>
      <c r="B17" s="29"/>
      <c r="C17" s="27"/>
      <c r="D17" s="27"/>
      <c r="E17" s="23"/>
      <c r="F17" s="43" t="s">
        <v>12</v>
      </c>
      <c r="G17" s="31"/>
      <c r="H17" s="72"/>
      <c r="I17" s="77">
        <f>SUM(I14:I16)</f>
        <v>950</v>
      </c>
      <c r="J17" s="21" t="s">
        <v>4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3" t="s">
        <v>59</v>
      </c>
    </row>
    <row r="18" spans="1:253" ht="20.100000000000001" customHeight="1" thickBot="1" x14ac:dyDescent="0.3">
      <c r="B18" s="29" t="s">
        <v>21</v>
      </c>
      <c r="C18" s="27"/>
      <c r="D18" s="27"/>
      <c r="E18" s="41"/>
      <c r="F18" s="27"/>
      <c r="G18" s="27"/>
      <c r="H18" s="5"/>
      <c r="I18" s="47">
        <f>IF($A$1,$A$2*12.5,IF(0.1*I12&lt;450,450/12,0.1*I12/12))*1.05</f>
        <v>39.375</v>
      </c>
      <c r="J18" s="21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3" t="s">
        <v>28</v>
      </c>
    </row>
    <row r="19" spans="1:253" ht="20.100000000000001" customHeight="1" x14ac:dyDescent="0.25">
      <c r="B19" s="29" t="s">
        <v>20</v>
      </c>
      <c r="C19" s="27"/>
      <c r="D19" s="27"/>
      <c r="E19" s="27"/>
      <c r="F19" s="27"/>
      <c r="G19" s="27"/>
      <c r="H19" s="81" t="s">
        <v>37</v>
      </c>
      <c r="I19" s="48">
        <f>IF(H19="N","",IF($A$1,$A$2*125/12,375/12)*1.05)</f>
        <v>32.8125</v>
      </c>
      <c r="J19" s="21" t="s">
        <v>4</v>
      </c>
      <c r="IS19" s="23" t="s">
        <v>60</v>
      </c>
    </row>
    <row r="20" spans="1:253" ht="20.25" customHeight="1" thickBot="1" x14ac:dyDescent="0.3">
      <c r="B20" s="29" t="str">
        <f>IF($A$1,"","Gebruik Terminal/Citrix server NAAST Windows omgeving")</f>
        <v>Gebruik Terminal/Citrix server NAAST Windows omgeving</v>
      </c>
      <c r="C20" s="27"/>
      <c r="D20" s="27"/>
      <c r="E20" s="27"/>
      <c r="F20" s="27"/>
      <c r="G20" s="27"/>
      <c r="H20" s="82" t="s">
        <v>29</v>
      </c>
      <c r="I20" s="48" t="str">
        <f>IF($A$1,"",IF(H20="J",15,""))</f>
        <v/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88" t="s">
        <v>61</v>
      </c>
    </row>
    <row r="21" spans="1:253" ht="20.25" customHeight="1" x14ac:dyDescent="0.25">
      <c r="B21" s="29"/>
      <c r="C21" s="27"/>
      <c r="D21" s="27"/>
      <c r="E21" s="27"/>
      <c r="F21" s="27"/>
      <c r="G21" s="27"/>
      <c r="H21" s="80"/>
      <c r="I21" s="85"/>
      <c r="J21" s="21" t="s">
        <v>4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3" t="s">
        <v>43</v>
      </c>
    </row>
    <row r="22" spans="1:253" ht="20.100000000000001" customHeight="1" thickBot="1" x14ac:dyDescent="0.3">
      <c r="B22" s="29"/>
      <c r="C22" s="27"/>
      <c r="D22" s="27"/>
      <c r="E22" s="27"/>
      <c r="F22" s="27"/>
      <c r="G22" s="27"/>
      <c r="H22" s="83"/>
      <c r="I22" s="86" t="str">
        <f>IF(H19="J","",IF(H22=0,"",IF(H22=1,"",IF(H22=2,15,30))))</f>
        <v/>
      </c>
      <c r="J22" s="46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34" t="s">
        <v>48</v>
      </c>
    </row>
    <row r="23" spans="1:253" ht="20.100000000000001" customHeight="1" thickBot="1" x14ac:dyDescent="0.3">
      <c r="B23" s="32"/>
      <c r="C23" s="27"/>
      <c r="D23" s="27"/>
      <c r="E23" s="23"/>
      <c r="F23" s="43" t="s">
        <v>14</v>
      </c>
      <c r="G23" s="31"/>
      <c r="H23" s="84"/>
      <c r="I23" s="78">
        <f>SUM(I18:I22)</f>
        <v>72.1875</v>
      </c>
    </row>
    <row r="24" spans="1:253" s="27" customFormat="1" ht="19.5" customHeight="1" thickBot="1" x14ac:dyDescent="0.3">
      <c r="B24" s="36"/>
      <c r="C24" s="5"/>
      <c r="D24" s="5"/>
      <c r="E24" s="5"/>
      <c r="F24" s="5"/>
      <c r="G24" s="5"/>
      <c r="H24" s="35"/>
      <c r="I24" s="35"/>
    </row>
    <row r="25" spans="1:253" ht="20.100000000000001" customHeight="1" thickBot="1" x14ac:dyDescent="0.3">
      <c r="B25" s="28" t="s">
        <v>18</v>
      </c>
      <c r="C25" s="108"/>
      <c r="D25" s="108"/>
      <c r="E25" s="108"/>
      <c r="F25" s="108"/>
      <c r="G25" s="108"/>
      <c r="H25" s="109"/>
      <c r="I25" s="110"/>
      <c r="J25" s="37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6" t="s">
        <v>38</v>
      </c>
    </row>
    <row r="26" spans="1:253" ht="28.5" customHeight="1" x14ac:dyDescent="0.25">
      <c r="B26" s="29" t="s">
        <v>2</v>
      </c>
      <c r="C26" s="111"/>
      <c r="D26" s="112"/>
      <c r="E26" s="112"/>
      <c r="F26" s="112"/>
      <c r="G26" s="112"/>
      <c r="H26" s="112"/>
      <c r="I26" s="113"/>
      <c r="J26" s="92" t="s">
        <v>13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91" t="s">
        <v>55</v>
      </c>
    </row>
    <row r="27" spans="1:253" ht="28.5" customHeight="1" x14ac:dyDescent="0.25">
      <c r="B27" s="29" t="s">
        <v>1</v>
      </c>
      <c r="C27" s="103"/>
      <c r="D27" s="104"/>
      <c r="E27" s="104"/>
      <c r="F27" s="104"/>
      <c r="G27" s="104"/>
      <c r="H27" s="104"/>
      <c r="I27" s="105"/>
      <c r="J27" s="92" t="s">
        <v>13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91" t="s">
        <v>56</v>
      </c>
    </row>
    <row r="28" spans="1:253" ht="20.100000000000001" customHeight="1" x14ac:dyDescent="0.25">
      <c r="B28" s="29" t="s">
        <v>3</v>
      </c>
      <c r="C28" s="103"/>
      <c r="D28" s="104"/>
      <c r="E28" s="104"/>
      <c r="F28" s="104"/>
      <c r="G28" s="104"/>
      <c r="H28" s="104"/>
      <c r="I28" s="105"/>
      <c r="J28" s="92" t="s">
        <v>13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93" t="s">
        <v>57</v>
      </c>
    </row>
    <row r="29" spans="1:253" ht="20.100000000000001" customHeight="1" thickBot="1" x14ac:dyDescent="0.3">
      <c r="B29" s="29" t="s">
        <v>0</v>
      </c>
      <c r="C29" s="103"/>
      <c r="D29" s="104"/>
      <c r="E29" s="104"/>
      <c r="F29" s="104"/>
      <c r="G29" s="104"/>
      <c r="H29" s="104"/>
      <c r="I29" s="105"/>
      <c r="J29" s="40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34"/>
    </row>
    <row r="30" spans="1:253" ht="20.100000000000001" customHeight="1" x14ac:dyDescent="0.25">
      <c r="B30" s="28" t="s">
        <v>15</v>
      </c>
      <c r="C30" s="94"/>
      <c r="D30" s="95"/>
      <c r="E30" s="95"/>
      <c r="F30" s="95"/>
      <c r="G30" s="95"/>
      <c r="H30" s="95"/>
      <c r="I30" s="96"/>
      <c r="J30" s="22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38" t="str">
        <f>"Voor akkoord "&amp;C26 &amp;":"</f>
        <v>Voor akkoord :</v>
      </c>
    </row>
    <row r="31" spans="1:253" ht="20.100000000000001" customHeight="1" x14ac:dyDescent="0.25">
      <c r="B31" s="29"/>
      <c r="C31" s="97"/>
      <c r="D31" s="98"/>
      <c r="E31" s="98"/>
      <c r="F31" s="98"/>
      <c r="G31" s="98"/>
      <c r="H31" s="98"/>
      <c r="I31" s="99"/>
      <c r="J31" s="22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38"/>
    </row>
    <row r="32" spans="1:253" ht="20.100000000000001" customHeight="1" x14ac:dyDescent="0.25">
      <c r="B32" s="29"/>
      <c r="C32" s="97"/>
      <c r="D32" s="98"/>
      <c r="E32" s="98"/>
      <c r="F32" s="98"/>
      <c r="G32" s="98"/>
      <c r="H32" s="98"/>
      <c r="I32" s="99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3"/>
    </row>
    <row r="33" spans="2:253" ht="20.100000000000001" customHeight="1" thickBot="1" x14ac:dyDescent="0.3">
      <c r="B33" s="60"/>
      <c r="C33" s="100"/>
      <c r="D33" s="101"/>
      <c r="E33" s="101"/>
      <c r="F33" s="101"/>
      <c r="G33" s="101"/>
      <c r="H33" s="101"/>
      <c r="I33" s="102"/>
      <c r="J33" s="8" t="s">
        <v>13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34" t="s">
        <v>17</v>
      </c>
    </row>
    <row r="34" spans="2:253" ht="19.5" customHeight="1" thickBot="1" x14ac:dyDescent="0.3">
      <c r="C34" s="27"/>
      <c r="D34" s="27"/>
      <c r="E34" s="27"/>
      <c r="F34" s="27"/>
      <c r="G34" s="27"/>
      <c r="H34" s="27"/>
      <c r="J34" s="2"/>
    </row>
    <row r="35" spans="2:253" ht="12.75" customHeight="1" x14ac:dyDescent="0.25">
      <c r="B35" s="28" t="s">
        <v>62</v>
      </c>
      <c r="C35" s="5"/>
      <c r="D35" s="5"/>
      <c r="E35" s="5"/>
      <c r="F35" s="5"/>
      <c r="G35" s="5"/>
      <c r="H35" s="5"/>
      <c r="I35" s="36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44"/>
    </row>
    <row r="36" spans="2:253" ht="20.100000000000001" customHeight="1" thickBot="1" x14ac:dyDescent="0.3">
      <c r="B36" s="30" t="str">
        <f>"Voor aanvullende informatie kunt u contact opnemen met "&amp;Contact</f>
        <v>Voor aanvullende informatie kunt u contact opnemen met HB Software b.v., Groen van Prinsterersingel 47 - 2805 TD Gouda, tel 0182-580411 mailadres: office@hbsoftware.nl.</v>
      </c>
      <c r="C36" s="8"/>
      <c r="D36" s="8"/>
      <c r="E36" s="8"/>
      <c r="F36" s="8"/>
      <c r="G36" s="8"/>
      <c r="H36" s="8"/>
      <c r="I36" s="39"/>
      <c r="J36" s="40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9"/>
    </row>
    <row r="37" spans="2:253" ht="20.100000000000001" customHeight="1" x14ac:dyDescent="0.25">
      <c r="B37" s="3"/>
      <c r="C37" s="27"/>
      <c r="D37" s="27"/>
      <c r="E37" s="27"/>
      <c r="F37" s="27"/>
      <c r="G37" s="27"/>
      <c r="H37" s="27"/>
      <c r="J37" s="22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</row>
    <row r="38" spans="2:253" x14ac:dyDescent="0.25"/>
    <row r="39" spans="2:253" x14ac:dyDescent="0.25"/>
    <row r="40" spans="2:253" x14ac:dyDescent="0.25">
      <c r="IS40" s="3"/>
    </row>
    <row r="41" spans="2:253" x14ac:dyDescent="0.25"/>
    <row r="42" spans="2:253" x14ac:dyDescent="0.25">
      <c r="IS42" s="27"/>
    </row>
    <row r="43" spans="2:253" x14ac:dyDescent="0.25"/>
    <row r="44" spans="2:253" x14ac:dyDescent="0.25"/>
    <row r="45" spans="2:253" x14ac:dyDescent="0.25"/>
    <row r="46" spans="2:253" x14ac:dyDescent="0.25"/>
    <row r="47" spans="2:253" x14ac:dyDescent="0.25"/>
    <row r="48" spans="2:253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6" x14ac:dyDescent="0.25"/>
    <row r="87" x14ac:dyDescent="0.25"/>
    <row r="88" x14ac:dyDescent="0.25"/>
  </sheetData>
  <sheetProtection algorithmName="SHA-512" hashValue="iBZI3FwFg8tkUFP+R4KeYfmMcE7rMN4zUfR9EWoPSfNQP+JBbawMHgWnmIUzEfvOiOmurNZfGDmfNY0yS4rkPA==" saltValue="JjmApVhL9tVbXM8lO87Bdw==" spinCount="100000" sheet="1" objects="1" scenarios="1"/>
  <mergeCells count="7">
    <mergeCell ref="C30:I33"/>
    <mergeCell ref="C29:I29"/>
    <mergeCell ref="C9:D9"/>
    <mergeCell ref="C28:I28"/>
    <mergeCell ref="C25:I25"/>
    <mergeCell ref="C26:I26"/>
    <mergeCell ref="C27:I27"/>
  </mergeCells>
  <phoneticPr fontId="2" type="noConversion"/>
  <conditionalFormatting sqref="I15:I16 I18:I21">
    <cfRule type="expression" dxfId="5" priority="2" stopIfTrue="1">
      <formula>IF(AND(#REF!="J",SUM(#REF!)=0),1,0)</formula>
    </cfRule>
  </conditionalFormatting>
  <conditionalFormatting sqref="H15:H16">
    <cfRule type="expression" dxfId="4" priority="3" stopIfTrue="1">
      <formula>$H$14&gt;#REF!</formula>
    </cfRule>
  </conditionalFormatting>
  <conditionalFormatting sqref="D5 D6:I6">
    <cfRule type="expression" dxfId="3" priority="4" stopIfTrue="1">
      <formula>IF(AND(#REF!&lt;&gt;0,#REF!=0),1,0)</formula>
    </cfRule>
  </conditionalFormatting>
  <conditionalFormatting sqref="H20:H21">
    <cfRule type="expression" dxfId="2" priority="8" stopIfTrue="1">
      <formula>IF($A$1,1,0)</formula>
    </cfRule>
  </conditionalFormatting>
  <conditionalFormatting sqref="B22">
    <cfRule type="expression" dxfId="1" priority="9" stopIfTrue="1">
      <formula>IF($A$1,0,IF($H$19="J",1,0))</formula>
    </cfRule>
  </conditionalFormatting>
  <conditionalFormatting sqref="H22">
    <cfRule type="expression" dxfId="0" priority="10" stopIfTrue="1">
      <formula>IF($A$1,1,IF($H$19="J",1,0))</formula>
    </cfRule>
  </conditionalFormatting>
  <dataValidations count="6">
    <dataValidation type="whole" allowBlank="1" showInputMessage="1" showErrorMessage="1" sqref="H14 H16" xr:uid="{00000000-0002-0000-0100-000000000000}">
      <formula1>0</formula1>
      <formula2>10</formula2>
    </dataValidation>
    <dataValidation type="list" allowBlank="1" showInputMessage="1" showErrorMessage="1" sqref="H19:H21" xr:uid="{00000000-0002-0000-0100-000001000000}">
      <formula1>"J,N"</formula1>
    </dataValidation>
    <dataValidation type="whole" allowBlank="1" showInputMessage="1" showErrorMessage="1" sqref="D5 D6:H6" xr:uid="{00000000-0002-0000-0100-000002000000}">
      <formula1>0</formula1>
      <formula2>999</formula2>
    </dataValidation>
    <dataValidation type="list" allowBlank="1" showInputMessage="1" showErrorMessage="1" sqref="H22" xr:uid="{00000000-0002-0000-0100-000003000000}">
      <formula1>"0,1,2,3,3+"</formula1>
    </dataValidation>
    <dataValidation type="list" allowBlank="1" showInputMessage="1" showErrorMessage="1" sqref="C9:D9" xr:uid="{00000000-0002-0000-0100-000004000000}">
      <formula1>"Groep 1,Groep 2,Groep 3,Groep 4,Groep 5, Groep 6,Groep 7"</formula1>
    </dataValidation>
    <dataValidation type="list" allowBlank="1" showInputMessage="1" showErrorMessage="1" sqref="H15" xr:uid="{00000000-0002-0000-0100-000005000000}">
      <formula1>"1,2,3,4,5,O1,O2,O3"</formula1>
    </dataValidation>
  </dataValidations>
  <printOptions horizontalCentered="1" verticalCentered="1"/>
  <pageMargins left="0.11811023622047245" right="0.11811023622047245" top="0.51181102362204722" bottom="0.51181102362204722" header="0.51181102362204722" footer="0.51181102362204722"/>
  <pageSetup paperSize="9" scale="7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0DBDF967379649BBF146AF88E48338" ma:contentTypeVersion="2" ma:contentTypeDescription="Een nieuw document maken." ma:contentTypeScope="" ma:versionID="1b371b1eaf0750091804b787dd7c3220">
  <xsd:schema xmlns:xsd="http://www.w3.org/2001/XMLSchema" xmlns:xs="http://www.w3.org/2001/XMLSchema" xmlns:p="http://schemas.microsoft.com/office/2006/metadata/properties" xmlns:ns2="b5fd2c84-4805-4765-90e8-36c11a9ef988" targetNamespace="http://schemas.microsoft.com/office/2006/metadata/properties" ma:root="true" ma:fieldsID="4233ff3310e21a156b1bebceec6d23bd" ns2:_="">
    <xsd:import namespace="b5fd2c84-4805-4765-90e8-36c11a9ef9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d2c84-4805-4765-90e8-36c11a9ef9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F69A8B-0FC6-4AF1-BE66-E69128473D8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5fd2c84-4805-4765-90e8-36c11a9ef98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C15ACF9-EDFD-4BE9-BCA6-88816C1E5A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fd2c84-4805-4765-90e8-36c11a9ef9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85D613-4548-46AB-BBCC-DF75DDDD210E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88E9B1C9-D46F-471D-A4AC-A76B867CFC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6</vt:i4>
      </vt:variant>
    </vt:vector>
  </HeadingPairs>
  <TitlesOfParts>
    <vt:vector size="7" baseType="lpstr">
      <vt:lpstr>Prijzen</vt:lpstr>
      <vt:lpstr>Prijzen!Afdrukbereik</vt:lpstr>
      <vt:lpstr>Consultancy</vt:lpstr>
      <vt:lpstr>Contact</vt:lpstr>
      <vt:lpstr>Installatie</vt:lpstr>
      <vt:lpstr>OPEN</vt:lpstr>
      <vt:lpstr>Training</vt:lpstr>
    </vt:vector>
  </TitlesOfParts>
  <Company>ExSION Reporting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ExSION</dc:creator>
  <cp:lastModifiedBy>Danielle van Bekkum</cp:lastModifiedBy>
  <cp:lastPrinted>2011-09-15T12:05:53Z</cp:lastPrinted>
  <dcterms:created xsi:type="dcterms:W3CDTF">2000-09-11T10:32:31Z</dcterms:created>
  <dcterms:modified xsi:type="dcterms:W3CDTF">2021-01-08T14:43:55Z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WWNPSWZFXT5T-60-10</vt:lpwstr>
  </property>
  <property fmtid="{D5CDD505-2E9C-101B-9397-08002B2CF9AE}" pid="3" name="_dlc_DocIdItemGuid">
    <vt:lpwstr>ccc1e7e1-773a-4767-8d44-91ce6c721dbe</vt:lpwstr>
  </property>
  <property fmtid="{D5CDD505-2E9C-101B-9397-08002B2CF9AE}" pid="4" name="_dlc_DocIdUrl">
    <vt:lpwstr>http://hbshre01/ExSION/_layouts/DocIdRedir.aspx?ID=WWNPSWZFXT5T-60-10, WWNPSWZFXT5T-60-10</vt:lpwstr>
  </property>
  <property fmtid="{D5CDD505-2E9C-101B-9397-08002B2CF9AE}" pid="5" name="ContentTypeId">
    <vt:lpwstr>0x010100860DBDF967379649BBF146AF88E48338</vt:lpwstr>
  </property>
</Properties>
</file>